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.12.17\共有（事業課）\経営管理_健康長寿_施設管理課\50指定管理\〇200 会計・データ\110指定管理業務のための各種契約・支払\01電気需給契約（一般競争入札）\10電気需給契約事務（プラザ）\020入札事務(プラザ電気)\R8 021入札公告用ファイル（HP用）\令和８年度分\再生可能エネルギ－100%　Ver\"/>
    </mc:Choice>
  </mc:AlternateContent>
  <xr:revisionPtr revIDLastSave="0" documentId="13_ncr:1_{D462820A-33F1-4121-8719-CA6FA50D89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算定書" sheetId="1" r:id="rId1"/>
  </sheets>
  <definedNames>
    <definedName name="_xlnm.Print_Area" localSheetId="0">算定書!$A$1:$X$33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3" i="1"/>
  <c r="K10" i="1"/>
  <c r="K9" i="1"/>
  <c r="O8" i="1"/>
  <c r="U8" i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O17" i="1"/>
  <c r="O18" i="1"/>
  <c r="O19" i="1"/>
  <c r="O14" i="1"/>
  <c r="O9" i="1"/>
  <c r="K17" i="1"/>
  <c r="K18" i="1"/>
  <c r="K19" i="1"/>
  <c r="K14" i="1"/>
  <c r="O12" i="1"/>
  <c r="O11" i="1"/>
  <c r="G12" i="1"/>
  <c r="G13" i="1"/>
  <c r="G11" i="1"/>
  <c r="K16" i="1" l="1"/>
  <c r="K8" i="1"/>
  <c r="K15" i="1"/>
  <c r="O10" i="1"/>
  <c r="G20" i="1"/>
  <c r="O20" i="1"/>
  <c r="K20" i="1" l="1"/>
  <c r="V8" i="1"/>
  <c r="M15" i="1"/>
  <c r="M16" i="1"/>
  <c r="M17" i="1"/>
  <c r="M18" i="1"/>
  <c r="M19" i="1"/>
  <c r="M14" i="1"/>
  <c r="I12" i="1"/>
  <c r="I13" i="1"/>
  <c r="I11" i="1"/>
  <c r="M9" i="1"/>
  <c r="M10" i="1"/>
  <c r="M8" i="1"/>
  <c r="V19" i="1"/>
  <c r="V18" i="1"/>
  <c r="V17" i="1"/>
  <c r="V16" i="1"/>
  <c r="V15" i="1"/>
  <c r="V14" i="1"/>
  <c r="V13" i="1"/>
  <c r="V12" i="1"/>
  <c r="V11" i="1"/>
  <c r="V10" i="1"/>
  <c r="V9" i="1"/>
  <c r="T20" i="1"/>
  <c r="V20" i="1" l="1"/>
  <c r="Q9" i="1" l="1"/>
  <c r="Q10" i="1"/>
  <c r="Q11" i="1"/>
  <c r="Q12" i="1"/>
  <c r="Q13" i="1"/>
  <c r="Q14" i="1"/>
  <c r="Q15" i="1"/>
  <c r="Q16" i="1"/>
  <c r="Q17" i="1"/>
  <c r="Q18" i="1"/>
  <c r="Q19" i="1"/>
  <c r="Q8" i="1"/>
</calcChain>
</file>

<file path=xl/sharedStrings.xml><?xml version="1.0" encoding="utf-8"?>
<sst xmlns="http://schemas.openxmlformats.org/spreadsheetml/2006/main" count="83" uniqueCount="58">
  <si>
    <t>供給月</t>
    <rPh sb="0" eb="3">
      <t>キョウキュウツキ</t>
    </rPh>
    <phoneticPr fontId="2"/>
  </si>
  <si>
    <t>基本料金</t>
    <rPh sb="0" eb="2">
      <t>キホン</t>
    </rPh>
    <rPh sb="2" eb="4">
      <t>リョウキン</t>
    </rPh>
    <phoneticPr fontId="2"/>
  </si>
  <si>
    <t>（kＷ）</t>
    <phoneticPr fontId="2"/>
  </si>
  <si>
    <t>力率割引</t>
    <rPh sb="0" eb="1">
      <t>リキ</t>
    </rPh>
    <rPh sb="1" eb="2">
      <t>リツ</t>
    </rPh>
    <rPh sb="2" eb="4">
      <t>ワリビキ</t>
    </rPh>
    <phoneticPr fontId="2"/>
  </si>
  <si>
    <t>基本料金入札単価</t>
    <rPh sb="0" eb="2">
      <t>キホン</t>
    </rPh>
    <rPh sb="2" eb="4">
      <t>リョウキン</t>
    </rPh>
    <rPh sb="4" eb="6">
      <t>ニュウサツ</t>
    </rPh>
    <rPh sb="6" eb="8">
      <t>タンカ</t>
    </rPh>
    <phoneticPr fontId="2"/>
  </si>
  <si>
    <t>（円）</t>
    <rPh sb="1" eb="2">
      <t>エン</t>
    </rPh>
    <phoneticPr fontId="2"/>
  </si>
  <si>
    <t>（円／kW・１月当たり）</t>
    <rPh sb="1" eb="2">
      <t>エン</t>
    </rPh>
    <rPh sb="7" eb="8">
      <t>ツキ</t>
    </rPh>
    <rPh sb="8" eb="9">
      <t>ア</t>
    </rPh>
    <phoneticPr fontId="2"/>
  </si>
  <si>
    <t>（kWh）</t>
    <phoneticPr fontId="2"/>
  </si>
  <si>
    <t>（円／kWh）</t>
    <rPh sb="1" eb="2">
      <t>エン</t>
    </rPh>
    <phoneticPr fontId="2"/>
  </si>
  <si>
    <t>合計</t>
    <rPh sb="0" eb="2">
      <t>ゴウケイ</t>
    </rPh>
    <phoneticPr fontId="2"/>
  </si>
  <si>
    <t>その他季</t>
    <rPh sb="2" eb="3">
      <t>タ</t>
    </rPh>
    <rPh sb="3" eb="4">
      <t>キ</t>
    </rPh>
    <phoneticPr fontId="2"/>
  </si>
  <si>
    <t>電力量料金</t>
    <rPh sb="0" eb="3">
      <t>デンリョクリョウ</t>
    </rPh>
    <rPh sb="3" eb="5">
      <t>リョウキン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</si>
  <si>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</si>
  <si>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</si>
  <si>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季節区分：</t>
    <rPh sb="0" eb="2">
      <t>キセツ</t>
    </rPh>
    <rPh sb="2" eb="4">
      <t>クブン</t>
    </rPh>
    <phoneticPr fontId="2"/>
  </si>
  <si>
    <t>７月１日～９月３０日</t>
    <rPh sb="1" eb="2">
      <t>ツキ</t>
    </rPh>
    <rPh sb="3" eb="4">
      <t>ニチ</t>
    </rPh>
    <rPh sb="6" eb="7">
      <t>ツキ</t>
    </rPh>
    <rPh sb="9" eb="10">
      <t>ニチ</t>
    </rPh>
    <phoneticPr fontId="2"/>
  </si>
  <si>
    <t>夏季</t>
    <rPh sb="0" eb="2">
      <t>カキ</t>
    </rPh>
    <phoneticPr fontId="2"/>
  </si>
  <si>
    <t>３　ただし、各月の基本料金及び電力量料金の合計額に１円未満の端数があるときは、その全部を切り捨てた額とする。</t>
    <rPh sb="6" eb="8">
      <t>カクツキ</t>
    </rPh>
    <rPh sb="9" eb="11">
      <t>キホン</t>
    </rPh>
    <rPh sb="11" eb="13">
      <t>リョウキン</t>
    </rPh>
    <rPh sb="13" eb="14">
      <t>オヨ</t>
    </rPh>
    <rPh sb="15" eb="17">
      <t>デンリョク</t>
    </rPh>
    <rPh sb="17" eb="18">
      <t>リョウ</t>
    </rPh>
    <rPh sb="18" eb="20">
      <t>リョウキン</t>
    </rPh>
    <rPh sb="21" eb="24">
      <t>ゴウケイガク</t>
    </rPh>
    <rPh sb="26" eb="29">
      <t>エンミマン</t>
    </rPh>
    <rPh sb="30" eb="32">
      <t>ハスウ</t>
    </rPh>
    <rPh sb="41" eb="43">
      <t>ゼンブ</t>
    </rPh>
    <rPh sb="44" eb="45">
      <t>キ</t>
    </rPh>
    <rPh sb="46" eb="47">
      <t>ス</t>
    </rPh>
    <rPh sb="49" eb="50">
      <t>ガク</t>
    </rPh>
    <phoneticPr fontId="2"/>
  </si>
  <si>
    <t>契約
電力</t>
    <rPh sb="0" eb="2">
      <t>ケイヤク</t>
    </rPh>
    <rPh sb="3" eb="5">
      <t>デンリョク</t>
    </rPh>
    <phoneticPr fontId="2"/>
  </si>
  <si>
    <t>夏季以外</t>
    <rPh sb="2" eb="4">
      <t>イガイ</t>
    </rPh>
    <phoneticPr fontId="2"/>
  </si>
  <si>
    <t>･･･Ａ</t>
    <phoneticPr fontId="2"/>
  </si>
  <si>
    <t>２　基本料金入札単価及び電力量料金入札単価に、１円未満の端数を含むことができる（ただし、小数第二位まで）。</t>
    <rPh sb="2" eb="4">
      <t>キホン</t>
    </rPh>
    <rPh sb="4" eb="6">
      <t>リョウキン</t>
    </rPh>
    <rPh sb="6" eb="8">
      <t>ニュウサツ</t>
    </rPh>
    <rPh sb="8" eb="10">
      <t>タンカ</t>
    </rPh>
    <rPh sb="10" eb="11">
      <t>オヨ</t>
    </rPh>
    <rPh sb="12" eb="14">
      <t>デンリョク</t>
    </rPh>
    <rPh sb="14" eb="15">
      <t>リョウ</t>
    </rPh>
    <rPh sb="15" eb="17">
      <t>リョウキン</t>
    </rPh>
    <rPh sb="17" eb="19">
      <t>ニュウサツ</t>
    </rPh>
    <rPh sb="19" eb="21">
      <t>タンカ</t>
    </rPh>
    <rPh sb="24" eb="25">
      <t>エン</t>
    </rPh>
    <rPh sb="25" eb="27">
      <t>ミマン</t>
    </rPh>
    <rPh sb="28" eb="30">
      <t>ハスウ</t>
    </rPh>
    <rPh sb="31" eb="32">
      <t>フク</t>
    </rPh>
    <phoneticPr fontId="2"/>
  </si>
  <si>
    <t>(185-100)/100</t>
    <phoneticPr fontId="2"/>
  </si>
  <si>
    <t>１　この算定書は入札書に添付すること。</t>
    <rPh sb="4" eb="6">
      <t>サンテイ</t>
    </rPh>
    <rPh sb="6" eb="7">
      <t>ショ</t>
    </rPh>
    <rPh sb="8" eb="10">
      <t>ニュウサツ</t>
    </rPh>
    <rPh sb="10" eb="11">
      <t>ショ</t>
    </rPh>
    <rPh sb="12" eb="14">
      <t>テンプ</t>
    </rPh>
    <phoneticPr fontId="2"/>
  </si>
  <si>
    <t>予定使用電力量(a)</t>
    <rPh sb="0" eb="2">
      <t>ヨテイ</t>
    </rPh>
    <rPh sb="2" eb="4">
      <t>シヨウ</t>
    </rPh>
    <rPh sb="4" eb="7">
      <t>デンリョクリョウ</t>
    </rPh>
    <phoneticPr fontId="2"/>
  </si>
  <si>
    <t>電力量料金
入札単価(b)</t>
    <rPh sb="0" eb="2">
      <t>デンリョク</t>
    </rPh>
    <rPh sb="2" eb="3">
      <t>リョウ</t>
    </rPh>
    <rPh sb="3" eb="5">
      <t>リョウキン</t>
    </rPh>
    <rPh sb="6" eb="8">
      <t>ニュウサツ</t>
    </rPh>
    <rPh sb="8" eb="10">
      <t>タンカ</t>
    </rPh>
    <phoneticPr fontId="2"/>
  </si>
  <si>
    <t>燃料費
調整単価(c)</t>
    <rPh sb="0" eb="3">
      <t>ネンリョウヒ</t>
    </rPh>
    <rPh sb="4" eb="6">
      <t>チョウセイ</t>
    </rPh>
    <rPh sb="6" eb="8">
      <t>タンカ</t>
    </rPh>
    <phoneticPr fontId="2"/>
  </si>
  <si>
    <t>予定使用電力量(d)</t>
    <rPh sb="0" eb="2">
      <t>ヨテイ</t>
    </rPh>
    <rPh sb="2" eb="4">
      <t>シヨウ</t>
    </rPh>
    <rPh sb="4" eb="7">
      <t>デンリョクリョウ</t>
    </rPh>
    <phoneticPr fontId="2"/>
  </si>
  <si>
    <t>電力量料金
入札単価(e)</t>
    <rPh sb="0" eb="2">
      <t>デンリョク</t>
    </rPh>
    <rPh sb="2" eb="3">
      <t>リョウ</t>
    </rPh>
    <rPh sb="3" eb="5">
      <t>リョウキン</t>
    </rPh>
    <rPh sb="6" eb="8">
      <t>ニュウサツ</t>
    </rPh>
    <rPh sb="8" eb="10">
      <t>タンカ</t>
    </rPh>
    <phoneticPr fontId="2"/>
  </si>
  <si>
    <t>燃料費
調整単価(f)</t>
    <rPh sb="0" eb="3">
      <t>ネンリョウヒ</t>
    </rPh>
    <rPh sb="4" eb="6">
      <t>チョウセイ</t>
    </rPh>
    <rPh sb="6" eb="8">
      <t>タンカ</t>
    </rPh>
    <phoneticPr fontId="2"/>
  </si>
  <si>
    <t>６　入札にあたっては、力率割引は(185-100)／100に固定する。</t>
    <rPh sb="2" eb="4">
      <t>ニュウサツ</t>
    </rPh>
    <rPh sb="11" eb="12">
      <t>リキ</t>
    </rPh>
    <rPh sb="12" eb="13">
      <t>リツ</t>
    </rPh>
    <rPh sb="13" eb="15">
      <t>ワリビキ</t>
    </rPh>
    <rPh sb="30" eb="32">
      <t>コテイ</t>
    </rPh>
    <phoneticPr fontId="2"/>
  </si>
  <si>
    <t>入札金額算定書</t>
    <rPh sb="0" eb="2">
      <t>ニュウサツ</t>
    </rPh>
    <rPh sb="2" eb="3">
      <t>キン</t>
    </rPh>
    <rPh sb="3" eb="4">
      <t>ガク</t>
    </rPh>
    <rPh sb="4" eb="6">
      <t>サンテイ</t>
    </rPh>
    <rPh sb="6" eb="7">
      <t>ショ</t>
    </rPh>
    <phoneticPr fontId="2"/>
  </si>
  <si>
    <t>（kWh）</t>
    <phoneticPr fontId="2"/>
  </si>
  <si>
    <t>再生可能エネルギー発電促進賦課金</t>
    <rPh sb="0" eb="2">
      <t>サイセイ</t>
    </rPh>
    <rPh sb="2" eb="4">
      <t>カノウ</t>
    </rPh>
    <rPh sb="9" eb="11">
      <t>ハツデン</t>
    </rPh>
    <rPh sb="11" eb="13">
      <t>ソクシン</t>
    </rPh>
    <rPh sb="13" eb="16">
      <t>フカキン</t>
    </rPh>
    <phoneticPr fontId="2"/>
  </si>
  <si>
    <t>８　電力量料金について</t>
    <rPh sb="2" eb="4">
      <t>デンリョク</t>
    </rPh>
    <rPh sb="4" eb="5">
      <t>リョウ</t>
    </rPh>
    <rPh sb="5" eb="7">
      <t>リョウキン</t>
    </rPh>
    <phoneticPr fontId="2"/>
  </si>
  <si>
    <t>賦課金</t>
    <rPh sb="0" eb="3">
      <t>フカキン</t>
    </rPh>
    <phoneticPr fontId="2"/>
  </si>
  <si>
    <t>４  各月の入札単価は、消費税及び地方消費税相当分を含むものとする。年間合計額（Ａ）を算出し、これに１１０分の１００を乗じて得た額（すなわち税抜価格、１円未満の端数は切り捨て）を入札書記載金額とする。</t>
    <rPh sb="3" eb="5">
      <t>カクツキ</t>
    </rPh>
    <rPh sb="6" eb="8">
      <t>ニュウサツ</t>
    </rPh>
    <rPh sb="8" eb="10">
      <t>タンカ</t>
    </rPh>
    <rPh sb="12" eb="15">
      <t>ショウヒゼイ</t>
    </rPh>
    <rPh sb="15" eb="16">
      <t>オヨ</t>
    </rPh>
    <rPh sb="17" eb="19">
      <t>チホウ</t>
    </rPh>
    <rPh sb="19" eb="21">
      <t>ショウヒ</t>
    </rPh>
    <rPh sb="21" eb="22">
      <t>ゼイ</t>
    </rPh>
    <rPh sb="22" eb="25">
      <t>ソウトウブン</t>
    </rPh>
    <rPh sb="26" eb="27">
      <t>フク</t>
    </rPh>
    <rPh sb="34" eb="36">
      <t>ネンカン</t>
    </rPh>
    <rPh sb="36" eb="38">
      <t>ゴウケイ</t>
    </rPh>
    <rPh sb="38" eb="39">
      <t>ガク</t>
    </rPh>
    <rPh sb="43" eb="45">
      <t>サンシュツ</t>
    </rPh>
    <rPh sb="53" eb="54">
      <t>ブン</t>
    </rPh>
    <rPh sb="59" eb="60">
      <t>ジョウ</t>
    </rPh>
    <rPh sb="62" eb="63">
      <t>エ</t>
    </rPh>
    <rPh sb="64" eb="65">
      <t>ガク</t>
    </rPh>
    <rPh sb="70" eb="71">
      <t>ゼイ</t>
    </rPh>
    <rPh sb="71" eb="72">
      <t>ヌ</t>
    </rPh>
    <rPh sb="72" eb="74">
      <t>カカク</t>
    </rPh>
    <rPh sb="76" eb="77">
      <t>エン</t>
    </rPh>
    <rPh sb="77" eb="79">
      <t>ミマン</t>
    </rPh>
    <rPh sb="80" eb="82">
      <t>ハスウ</t>
    </rPh>
    <rPh sb="83" eb="84">
      <t>キ</t>
    </rPh>
    <rPh sb="85" eb="86">
      <t>ス</t>
    </rPh>
    <rPh sb="89" eb="91">
      <t>ニュウサツ</t>
    </rPh>
    <rPh sb="91" eb="92">
      <t>ショ</t>
    </rPh>
    <rPh sb="92" eb="94">
      <t>キサイ</t>
    </rPh>
    <rPh sb="94" eb="96">
      <t>キンガク</t>
    </rPh>
    <phoneticPr fontId="2"/>
  </si>
  <si>
    <t>合　計</t>
    <rPh sb="0" eb="1">
      <t>ゴウ</t>
    </rPh>
    <rPh sb="2" eb="3">
      <t>ケイ</t>
    </rPh>
    <phoneticPr fontId="2"/>
  </si>
  <si>
    <t>　（円）</t>
    <rPh sb="2" eb="3">
      <t>エン</t>
    </rPh>
    <phoneticPr fontId="2"/>
  </si>
  <si>
    <t>平日（夏季）</t>
    <rPh sb="0" eb="2">
      <t>ヘイジツ</t>
    </rPh>
    <rPh sb="3" eb="5">
      <t>カキ</t>
    </rPh>
    <phoneticPr fontId="2"/>
  </si>
  <si>
    <t>平日（その他季）</t>
    <rPh sb="0" eb="2">
      <t>ヘイジツ</t>
    </rPh>
    <rPh sb="5" eb="6">
      <t>タ</t>
    </rPh>
    <rPh sb="6" eb="7">
      <t>キ</t>
    </rPh>
    <phoneticPr fontId="2"/>
  </si>
  <si>
    <t>予定使用電力量(ｇ)</t>
    <rPh sb="0" eb="2">
      <t>ヨテイ</t>
    </rPh>
    <rPh sb="2" eb="4">
      <t>シヨウ</t>
    </rPh>
    <rPh sb="4" eb="7">
      <t>デンリョクリョウ</t>
    </rPh>
    <phoneticPr fontId="2"/>
  </si>
  <si>
    <t>電力量料金
入札単価(ｈ)</t>
    <rPh sb="0" eb="2">
      <t>デンリョク</t>
    </rPh>
    <rPh sb="2" eb="3">
      <t>リョウ</t>
    </rPh>
    <rPh sb="3" eb="5">
      <t>リョウキン</t>
    </rPh>
    <rPh sb="6" eb="8">
      <t>ニュウサツ</t>
    </rPh>
    <rPh sb="8" eb="10">
      <t>タンカ</t>
    </rPh>
    <phoneticPr fontId="2"/>
  </si>
  <si>
    <t>燃料費
調整単価(i）</t>
    <rPh sb="0" eb="3">
      <t>ネンリョウヒ</t>
    </rPh>
    <rPh sb="4" eb="6">
      <t>チョウセイ</t>
    </rPh>
    <rPh sb="6" eb="8">
      <t>タンカ</t>
    </rPh>
    <phoneticPr fontId="2"/>
  </si>
  <si>
    <t>小計(a×(b+c))</t>
    <rPh sb="0" eb="2">
      <t>ショウケイ</t>
    </rPh>
    <phoneticPr fontId="2"/>
  </si>
  <si>
    <t>小計(d×(e+f))</t>
    <rPh sb="0" eb="2">
      <t>ショウケイ</t>
    </rPh>
    <phoneticPr fontId="2"/>
  </si>
  <si>
    <t>小計(g×(h+i))</t>
    <rPh sb="0" eb="2">
      <t>ショウケイ</t>
    </rPh>
    <phoneticPr fontId="2"/>
  </si>
  <si>
    <t>休           日（通　年）</t>
    <rPh sb="0" eb="1">
      <t>キュウ</t>
    </rPh>
    <rPh sb="12" eb="13">
      <t>ニチ</t>
    </rPh>
    <rPh sb="14" eb="15">
      <t>ツウ</t>
    </rPh>
    <rPh sb="16" eb="17">
      <t>ネン</t>
    </rPh>
    <phoneticPr fontId="2"/>
  </si>
  <si>
    <t>入札書記載金額（税抜き、Ａ×100/110）</t>
    <rPh sb="8" eb="9">
      <t>ゼイ</t>
    </rPh>
    <rPh sb="9" eb="10">
      <t>ヌ</t>
    </rPh>
    <phoneticPr fontId="2"/>
  </si>
  <si>
    <t>予定使用電力量(j)</t>
    <rPh sb="0" eb="2">
      <t>ヨテイ</t>
    </rPh>
    <rPh sb="2" eb="4">
      <t>シヨウ</t>
    </rPh>
    <rPh sb="4" eb="7">
      <t>デンリョクリョウ</t>
    </rPh>
    <phoneticPr fontId="2"/>
  </si>
  <si>
    <t>再生可能エネルギー発電促進賦課金単価（k）</t>
    <rPh sb="16" eb="18">
      <t>タンカ</t>
    </rPh>
    <phoneticPr fontId="2"/>
  </si>
  <si>
    <t>小計（j×k）</t>
    <rPh sb="0" eb="2">
      <t>ショウケイ</t>
    </rPh>
    <phoneticPr fontId="2"/>
  </si>
  <si>
    <t xml:space="preserve"> </t>
    <phoneticPr fontId="2"/>
  </si>
  <si>
    <t>総    計</t>
    <rPh sb="0" eb="1">
      <t>ソウ</t>
    </rPh>
    <rPh sb="5" eb="6">
      <t>ケイ</t>
    </rPh>
    <phoneticPr fontId="2"/>
  </si>
  <si>
    <t xml:space="preserve"> 円 とすること。</t>
    <rPh sb="1" eb="2">
      <t>エン</t>
    </rPh>
    <phoneticPr fontId="2"/>
  </si>
  <si>
    <t>円　とする。</t>
  </si>
  <si>
    <t>５　燃料費調整単価は、</t>
    <rPh sb="2" eb="5">
      <t>ネンリョウヒ</t>
    </rPh>
    <rPh sb="5" eb="7">
      <t>チョウセイ</t>
    </rPh>
    <rPh sb="7" eb="9">
      <t>タンカ</t>
    </rPh>
    <phoneticPr fontId="2"/>
  </si>
  <si>
    <t>７　再生可能エネルギー発電促進賦課金単価については　</t>
    <rPh sb="18" eb="20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</si>
</sst>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.00_);[Red]\(0.00\)"/>
    <numFmt numFmtId="178" formatCode="#,##0.00_ ;[Red]\-#,##0.0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38" fontId="3" fillId="0" borderId="5" xfId="1" applyFont="1" applyBorder="1" applyAlignment="1">
      <alignment horizontal="right"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0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38" fontId="3" fillId="0" borderId="5" xfId="1" applyFont="1" applyBorder="1" applyAlignment="1">
      <alignment vertical="center" shrinkToFit="1"/>
    </xf>
    <xf numFmtId="38" fontId="3" fillId="0" borderId="6" xfId="1" applyFont="1" applyBorder="1" applyAlignment="1">
      <alignment vertical="center" shrinkToFit="1"/>
    </xf>
    <xf numFmtId="38" fontId="3" fillId="0" borderId="7" xfId="1" applyFont="1" applyBorder="1" applyAlignment="1">
      <alignment vertical="center" shrinkToFit="1"/>
    </xf>
    <xf numFmtId="178" fontId="3" fillId="0" borderId="5" xfId="1" applyNumberFormat="1" applyFont="1" applyBorder="1" applyAlignment="1">
      <alignment vertical="center" shrinkToFit="1"/>
    </xf>
    <xf numFmtId="178" fontId="3" fillId="0" borderId="6" xfId="1" applyNumberFormat="1" applyFont="1" applyBorder="1" applyAlignment="1">
      <alignment vertical="center" shrinkToFit="1"/>
    </xf>
    <xf numFmtId="38" fontId="3" fillId="0" borderId="8" xfId="1" applyFont="1" applyBorder="1" applyAlignment="1">
      <alignment vertical="center" shrinkToFit="1"/>
    </xf>
    <xf numFmtId="38" fontId="3" fillId="0" borderId="9" xfId="1" applyFont="1" applyBorder="1" applyAlignment="1">
      <alignment vertical="center" shrinkToFit="1"/>
    </xf>
    <xf numFmtId="177" fontId="3" fillId="0" borderId="9" xfId="1" applyNumberFormat="1" applyFont="1" applyBorder="1" applyAlignment="1">
      <alignment vertical="center" shrinkToFit="1"/>
    </xf>
    <xf numFmtId="38" fontId="3" fillId="0" borderId="20" xfId="1" applyFont="1" applyBorder="1" applyAlignment="1">
      <alignment vertical="center" shrinkToFit="1"/>
    </xf>
    <xf numFmtId="38" fontId="3" fillId="0" borderId="0" xfId="1" applyFont="1" applyAlignment="1">
      <alignment vertical="center"/>
    </xf>
    <xf numFmtId="178" fontId="3" fillId="0" borderId="5" xfId="1" applyNumberFormat="1" applyFont="1" applyBorder="1" applyAlignment="1">
      <alignment horizontal="right" vertical="center" shrinkToFit="1"/>
    </xf>
    <xf numFmtId="0" fontId="5" fillId="0" borderId="10" xfId="0" applyFont="1" applyBorder="1" applyAlignment="1">
      <alignment vertical="center"/>
    </xf>
    <xf numFmtId="38" fontId="3" fillId="0" borderId="11" xfId="1" applyFont="1" applyBorder="1" applyAlignment="1">
      <alignment vertical="center" shrinkToFit="1"/>
    </xf>
    <xf numFmtId="38" fontId="3" fillId="0" borderId="10" xfId="1" applyFont="1" applyBorder="1" applyAlignment="1">
      <alignment vertical="center" shrinkToFit="1"/>
    </xf>
    <xf numFmtId="0" fontId="5" fillId="0" borderId="12" xfId="0" applyFont="1" applyBorder="1" applyAlignment="1">
      <alignment horizontal="right" vertical="center"/>
    </xf>
    <xf numFmtId="38" fontId="3" fillId="0" borderId="26" xfId="1" applyFont="1" applyBorder="1" applyAlignment="1">
      <alignment horizontal="center" vertical="center" shrinkToFit="1"/>
    </xf>
    <xf numFmtId="38" fontId="3" fillId="0" borderId="27" xfId="1" applyFont="1" applyBorder="1" applyAlignment="1">
      <alignment horizontal="center" vertical="center" shrinkToFit="1"/>
    </xf>
    <xf numFmtId="38" fontId="3" fillId="0" borderId="28" xfId="1" applyFont="1" applyBorder="1" applyAlignment="1">
      <alignment horizontal="center" vertical="center" shrinkToFit="1"/>
    </xf>
    <xf numFmtId="38" fontId="3" fillId="0" borderId="13" xfId="1" applyFont="1" applyBorder="1" applyAlignment="1">
      <alignment vertical="center" shrinkToFit="1"/>
    </xf>
    <xf numFmtId="38" fontId="3" fillId="0" borderId="14" xfId="1" applyFont="1" applyBorder="1" applyAlignment="1">
      <alignment vertical="center" shrinkToFit="1"/>
    </xf>
    <xf numFmtId="38" fontId="3" fillId="0" borderId="15" xfId="1" applyFont="1" applyBorder="1" applyAlignment="1">
      <alignment vertical="center" shrinkToFit="1"/>
    </xf>
    <xf numFmtId="38" fontId="3" fillId="0" borderId="12" xfId="1" applyFont="1" applyBorder="1" applyAlignment="1">
      <alignment vertical="center" shrinkToFit="1"/>
    </xf>
    <xf numFmtId="38" fontId="3" fillId="0" borderId="16" xfId="1" applyFont="1" applyBorder="1" applyAlignment="1">
      <alignment vertical="center" shrinkToFit="1"/>
    </xf>
    <xf numFmtId="38" fontId="3" fillId="0" borderId="38" xfId="1" applyFont="1" applyBorder="1" applyAlignment="1">
      <alignment vertical="center" shrinkToFit="1"/>
    </xf>
    <xf numFmtId="38" fontId="3" fillId="0" borderId="21" xfId="1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0" xfId="0" applyNumberFormat="1" applyFont="1" applyAlignment="1">
      <alignment vertical="center"/>
    </xf>
    <xf numFmtId="0" fontId="5" fillId="0" borderId="24" xfId="0" applyFont="1" applyBorder="1" applyAlignment="1">
      <alignment horizontal="right" vertical="center" shrinkToFit="1"/>
    </xf>
    <xf numFmtId="0" fontId="5" fillId="0" borderId="25" xfId="0" applyFont="1" applyBorder="1" applyAlignment="1">
      <alignment horizontal="right" vertical="center" shrinkToFit="1"/>
    </xf>
    <xf numFmtId="0" fontId="3" fillId="0" borderId="17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43"/>
    <pageSetUpPr fitToPage="1"/>
  </sheetPr>
  <dimension ref="B2:X34"/>
  <sheetViews>
    <sheetView tabSelected="1"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B28" sqref="AB28"/>
    </sheetView>
  </sheetViews>
  <sheetFormatPr defaultRowHeight="13.5" x14ac:dyDescent="0.15"/>
  <cols>
    <col min="1" max="1" width="1" style="3" customWidth="1"/>
    <col min="2" max="2" width="5.375" style="3" customWidth="1"/>
    <col min="3" max="3" width="6.375" style="3" customWidth="1"/>
    <col min="4" max="4" width="9.5" style="3" customWidth="1"/>
    <col min="5" max="5" width="13.125" style="3" customWidth="1"/>
    <col min="6" max="6" width="12.125" style="3" customWidth="1"/>
    <col min="7" max="7" width="9.75" style="3" customWidth="1"/>
    <col min="8" max="9" width="11" style="3" customWidth="1"/>
    <col min="10" max="10" width="12.125" style="3" customWidth="1"/>
    <col min="11" max="11" width="9.75" style="3" customWidth="1"/>
    <col min="12" max="13" width="11" style="3" customWidth="1"/>
    <col min="14" max="19" width="12.125" style="3" customWidth="1"/>
    <col min="20" max="22" width="9.625" style="3" customWidth="1"/>
    <col min="23" max="23" width="14.625" style="3" customWidth="1"/>
    <col min="24" max="24" width="6.625" style="3" customWidth="1"/>
    <col min="25" max="16384" width="9" style="3"/>
  </cols>
  <sheetData>
    <row r="2" spans="2:24" ht="17.25" x14ac:dyDescent="0.15">
      <c r="B2" s="2" t="s">
        <v>31</v>
      </c>
      <c r="C2" s="2"/>
      <c r="D2" s="2"/>
      <c r="E2" s="2"/>
    </row>
    <row r="3" spans="2:24" x14ac:dyDescent="0.15">
      <c r="N3" s="4"/>
    </row>
    <row r="4" spans="2:24" ht="21" customHeight="1" x14ac:dyDescent="0.15">
      <c r="B4" s="5" t="s">
        <v>0</v>
      </c>
      <c r="C4" s="6" t="s">
        <v>1</v>
      </c>
      <c r="D4" s="6"/>
      <c r="E4" s="6"/>
      <c r="F4" s="7"/>
      <c r="G4" s="8" t="s">
        <v>11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  <c r="T4" s="9" t="s">
        <v>35</v>
      </c>
      <c r="U4" s="9"/>
      <c r="V4" s="11"/>
      <c r="W4" s="12" t="s">
        <v>53</v>
      </c>
    </row>
    <row r="5" spans="2:24" ht="21" customHeight="1" x14ac:dyDescent="0.15">
      <c r="B5" s="13"/>
      <c r="C5" s="14" t="s">
        <v>18</v>
      </c>
      <c r="D5" s="14" t="s">
        <v>4</v>
      </c>
      <c r="E5" s="6" t="s">
        <v>3</v>
      </c>
      <c r="F5" s="7" t="s">
        <v>9</v>
      </c>
      <c r="G5" s="15" t="s">
        <v>39</v>
      </c>
      <c r="H5" s="6"/>
      <c r="I5" s="6"/>
      <c r="J5" s="6"/>
      <c r="K5" s="6" t="s">
        <v>40</v>
      </c>
      <c r="L5" s="6"/>
      <c r="M5" s="6"/>
      <c r="N5" s="6"/>
      <c r="O5" s="7" t="s">
        <v>47</v>
      </c>
      <c r="P5" s="9"/>
      <c r="Q5" s="9"/>
      <c r="R5" s="16"/>
      <c r="S5" s="17" t="s">
        <v>37</v>
      </c>
      <c r="T5" s="18" t="s">
        <v>33</v>
      </c>
      <c r="U5" s="18"/>
      <c r="V5" s="19"/>
      <c r="W5" s="20"/>
    </row>
    <row r="6" spans="2:24" s="31" customFormat="1" ht="34.5" customHeight="1" x14ac:dyDescent="0.15">
      <c r="B6" s="13"/>
      <c r="C6" s="21"/>
      <c r="D6" s="22"/>
      <c r="E6" s="21"/>
      <c r="F6" s="23"/>
      <c r="G6" s="24" t="s">
        <v>24</v>
      </c>
      <c r="H6" s="25" t="s">
        <v>25</v>
      </c>
      <c r="I6" s="25" t="s">
        <v>26</v>
      </c>
      <c r="J6" s="25" t="s">
        <v>44</v>
      </c>
      <c r="K6" s="26" t="s">
        <v>27</v>
      </c>
      <c r="L6" s="25" t="s">
        <v>28</v>
      </c>
      <c r="M6" s="25" t="s">
        <v>29</v>
      </c>
      <c r="N6" s="25" t="s">
        <v>45</v>
      </c>
      <c r="O6" s="26" t="s">
        <v>41</v>
      </c>
      <c r="P6" s="25" t="s">
        <v>42</v>
      </c>
      <c r="Q6" s="25" t="s">
        <v>43</v>
      </c>
      <c r="R6" s="25" t="s">
        <v>46</v>
      </c>
      <c r="S6" s="27"/>
      <c r="T6" s="28" t="s">
        <v>49</v>
      </c>
      <c r="U6" s="29" t="s">
        <v>50</v>
      </c>
      <c r="V6" s="25" t="s">
        <v>51</v>
      </c>
      <c r="W6" s="30"/>
    </row>
    <row r="7" spans="2:24" ht="27" customHeight="1" x14ac:dyDescent="0.15">
      <c r="B7" s="32"/>
      <c r="C7" s="33" t="s">
        <v>2</v>
      </c>
      <c r="D7" s="34" t="s">
        <v>6</v>
      </c>
      <c r="E7" s="35"/>
      <c r="F7" s="36" t="s">
        <v>5</v>
      </c>
      <c r="G7" s="37" t="s">
        <v>7</v>
      </c>
      <c r="H7" s="33" t="s">
        <v>8</v>
      </c>
      <c r="I7" s="33" t="s">
        <v>8</v>
      </c>
      <c r="J7" s="33" t="s">
        <v>5</v>
      </c>
      <c r="K7" s="38" t="s">
        <v>7</v>
      </c>
      <c r="L7" s="33" t="s">
        <v>8</v>
      </c>
      <c r="M7" s="33" t="s">
        <v>8</v>
      </c>
      <c r="N7" s="33" t="s">
        <v>5</v>
      </c>
      <c r="O7" s="38" t="s">
        <v>7</v>
      </c>
      <c r="P7" s="33" t="s">
        <v>8</v>
      </c>
      <c r="Q7" s="33" t="s">
        <v>8</v>
      </c>
      <c r="R7" s="33" t="s">
        <v>5</v>
      </c>
      <c r="S7" s="39" t="s">
        <v>38</v>
      </c>
      <c r="T7" s="38" t="s">
        <v>32</v>
      </c>
      <c r="U7" s="33" t="s">
        <v>8</v>
      </c>
      <c r="V7" s="33" t="s">
        <v>5</v>
      </c>
      <c r="W7" s="40" t="s">
        <v>5</v>
      </c>
    </row>
    <row r="8" spans="2:24" ht="37.5" customHeight="1" x14ac:dyDescent="0.15">
      <c r="B8" s="41">
        <v>4</v>
      </c>
      <c r="C8" s="1">
        <v>486</v>
      </c>
      <c r="D8" s="42" t="s">
        <v>52</v>
      </c>
      <c r="E8" s="1" t="s">
        <v>22</v>
      </c>
      <c r="F8" s="43" t="s">
        <v>52</v>
      </c>
      <c r="G8" s="44"/>
      <c r="H8" s="42"/>
      <c r="I8" s="42"/>
      <c r="J8" s="42"/>
      <c r="K8" s="42">
        <f>ROUND(T8*0.69,0)</f>
        <v>48867</v>
      </c>
      <c r="L8" s="42"/>
      <c r="M8" s="45">
        <f>$H$27</f>
        <v>0.09</v>
      </c>
      <c r="N8" s="42"/>
      <c r="O8" s="43">
        <f>ROUND(T8*0.31,0)</f>
        <v>21955</v>
      </c>
      <c r="P8" s="43"/>
      <c r="Q8" s="46">
        <f>$H$27</f>
        <v>0.09</v>
      </c>
      <c r="R8" s="43"/>
      <c r="S8" s="47"/>
      <c r="T8" s="48">
        <v>70822</v>
      </c>
      <c r="U8" s="49">
        <f>$H$29</f>
        <v>3.98</v>
      </c>
      <c r="V8" s="47">
        <f t="shared" ref="V8:V19" si="0">ROUND(U8*T8,0)</f>
        <v>281872</v>
      </c>
      <c r="W8" s="50"/>
      <c r="X8" s="51"/>
    </row>
    <row r="9" spans="2:24" ht="37.5" customHeight="1" x14ac:dyDescent="0.15">
      <c r="B9" s="41">
        <v>5</v>
      </c>
      <c r="C9" s="1">
        <f>C8</f>
        <v>486</v>
      </c>
      <c r="D9" s="42"/>
      <c r="E9" s="1" t="s">
        <v>22</v>
      </c>
      <c r="F9" s="43"/>
      <c r="G9" s="44"/>
      <c r="H9" s="42"/>
      <c r="I9" s="42"/>
      <c r="J9" s="42"/>
      <c r="K9" s="42">
        <f t="shared" ref="K9:K10" si="1">ROUND(T9*0.69,0)</f>
        <v>67541</v>
      </c>
      <c r="L9" s="42"/>
      <c r="M9" s="45">
        <f t="shared" ref="M9:M10" si="2">$H$27</f>
        <v>0.09</v>
      </c>
      <c r="N9" s="42"/>
      <c r="O9" s="43">
        <f t="shared" ref="O9:O10" si="3">ROUND(T9*0.31,0)</f>
        <v>30344</v>
      </c>
      <c r="P9" s="43"/>
      <c r="Q9" s="46">
        <f t="shared" ref="Q9:Q19" si="4">$H$27</f>
        <v>0.09</v>
      </c>
      <c r="R9" s="43"/>
      <c r="S9" s="47"/>
      <c r="T9" s="48">
        <v>97885</v>
      </c>
      <c r="U9" s="49">
        <f>U8</f>
        <v>3.98</v>
      </c>
      <c r="V9" s="47">
        <f t="shared" si="0"/>
        <v>389582</v>
      </c>
      <c r="W9" s="50"/>
      <c r="X9" s="51"/>
    </row>
    <row r="10" spans="2:24" ht="37.5" customHeight="1" x14ac:dyDescent="0.15">
      <c r="B10" s="41">
        <v>6</v>
      </c>
      <c r="C10" s="1">
        <f t="shared" ref="C10:C19" si="5">C9</f>
        <v>486</v>
      </c>
      <c r="D10" s="42"/>
      <c r="E10" s="1" t="s">
        <v>22</v>
      </c>
      <c r="F10" s="43"/>
      <c r="G10" s="44"/>
      <c r="H10" s="42"/>
      <c r="I10" s="42"/>
      <c r="J10" s="42"/>
      <c r="K10" s="42">
        <f t="shared" si="1"/>
        <v>72506</v>
      </c>
      <c r="L10" s="42"/>
      <c r="M10" s="45">
        <f t="shared" si="2"/>
        <v>0.09</v>
      </c>
      <c r="N10" s="42"/>
      <c r="O10" s="43">
        <f t="shared" si="3"/>
        <v>32575</v>
      </c>
      <c r="P10" s="43"/>
      <c r="Q10" s="46">
        <f t="shared" si="4"/>
        <v>0.09</v>
      </c>
      <c r="R10" s="43"/>
      <c r="S10" s="47"/>
      <c r="T10" s="48">
        <v>105081</v>
      </c>
      <c r="U10" s="49">
        <f t="shared" ref="U10:U19" si="6">U9</f>
        <v>3.98</v>
      </c>
      <c r="V10" s="47">
        <f t="shared" si="0"/>
        <v>418222</v>
      </c>
      <c r="W10" s="50"/>
      <c r="X10" s="51"/>
    </row>
    <row r="11" spans="2:24" ht="37.5" customHeight="1" x14ac:dyDescent="0.15">
      <c r="B11" s="41">
        <v>7</v>
      </c>
      <c r="C11" s="1">
        <f t="shared" si="5"/>
        <v>486</v>
      </c>
      <c r="D11" s="42"/>
      <c r="E11" s="1" t="s">
        <v>22</v>
      </c>
      <c r="F11" s="47"/>
      <c r="G11" s="48">
        <f>ROUND(T11*0.73,0)</f>
        <v>98272</v>
      </c>
      <c r="H11" s="42"/>
      <c r="I11" s="52">
        <f>$H$27</f>
        <v>0.09</v>
      </c>
      <c r="J11" s="42"/>
      <c r="K11" s="42"/>
      <c r="L11" s="42"/>
      <c r="M11" s="45"/>
      <c r="N11" s="42"/>
      <c r="O11" s="43">
        <f>ROUND(T11*0.27,0)</f>
        <v>36347</v>
      </c>
      <c r="P11" s="43"/>
      <c r="Q11" s="46">
        <f t="shared" si="4"/>
        <v>0.09</v>
      </c>
      <c r="R11" s="43"/>
      <c r="S11" s="47"/>
      <c r="T11" s="48">
        <v>134619</v>
      </c>
      <c r="U11" s="49">
        <f t="shared" si="6"/>
        <v>3.98</v>
      </c>
      <c r="V11" s="47">
        <f t="shared" si="0"/>
        <v>535784</v>
      </c>
      <c r="W11" s="50"/>
      <c r="X11" s="51"/>
    </row>
    <row r="12" spans="2:24" ht="37.5" customHeight="1" x14ac:dyDescent="0.15">
      <c r="B12" s="41">
        <v>8</v>
      </c>
      <c r="C12" s="1">
        <f t="shared" si="5"/>
        <v>486</v>
      </c>
      <c r="D12" s="42"/>
      <c r="E12" s="1" t="s">
        <v>22</v>
      </c>
      <c r="F12" s="47"/>
      <c r="G12" s="48">
        <f t="shared" ref="G12:G13" si="7">ROUND(T12*0.73,0)</f>
        <v>101694</v>
      </c>
      <c r="H12" s="42"/>
      <c r="I12" s="52">
        <f t="shared" ref="I12:I13" si="8">$H$27</f>
        <v>0.09</v>
      </c>
      <c r="J12" s="42"/>
      <c r="K12" s="42"/>
      <c r="L12" s="42"/>
      <c r="M12" s="45"/>
      <c r="N12" s="42"/>
      <c r="O12" s="43">
        <f t="shared" ref="O12:O13" si="9">ROUND(T12*0.27,0)</f>
        <v>37613</v>
      </c>
      <c r="P12" s="43"/>
      <c r="Q12" s="46">
        <f t="shared" si="4"/>
        <v>0.09</v>
      </c>
      <c r="R12" s="43"/>
      <c r="S12" s="47"/>
      <c r="T12" s="48">
        <v>139307</v>
      </c>
      <c r="U12" s="49">
        <f t="shared" si="6"/>
        <v>3.98</v>
      </c>
      <c r="V12" s="47">
        <f t="shared" si="0"/>
        <v>554442</v>
      </c>
      <c r="W12" s="50"/>
      <c r="X12" s="51"/>
    </row>
    <row r="13" spans="2:24" ht="37.5" customHeight="1" x14ac:dyDescent="0.15">
      <c r="B13" s="41">
        <v>9</v>
      </c>
      <c r="C13" s="1">
        <f t="shared" si="5"/>
        <v>486</v>
      </c>
      <c r="D13" s="42"/>
      <c r="E13" s="1" t="s">
        <v>22</v>
      </c>
      <c r="F13" s="47"/>
      <c r="G13" s="48">
        <f t="shared" si="7"/>
        <v>87497</v>
      </c>
      <c r="H13" s="42"/>
      <c r="I13" s="52">
        <f t="shared" si="8"/>
        <v>0.09</v>
      </c>
      <c r="J13" s="42"/>
      <c r="K13" s="42"/>
      <c r="L13" s="42"/>
      <c r="M13" s="45"/>
      <c r="N13" s="42"/>
      <c r="O13" s="43">
        <f t="shared" si="9"/>
        <v>32362</v>
      </c>
      <c r="P13" s="43"/>
      <c r="Q13" s="46">
        <f t="shared" si="4"/>
        <v>0.09</v>
      </c>
      <c r="R13" s="43"/>
      <c r="S13" s="47"/>
      <c r="T13" s="48">
        <v>119859</v>
      </c>
      <c r="U13" s="49">
        <f t="shared" si="6"/>
        <v>3.98</v>
      </c>
      <c r="V13" s="47">
        <f t="shared" si="0"/>
        <v>477039</v>
      </c>
      <c r="W13" s="50"/>
      <c r="X13" s="51"/>
    </row>
    <row r="14" spans="2:24" ht="37.5" customHeight="1" x14ac:dyDescent="0.15">
      <c r="B14" s="41">
        <v>10</v>
      </c>
      <c r="C14" s="1">
        <f t="shared" si="5"/>
        <v>486</v>
      </c>
      <c r="D14" s="42"/>
      <c r="E14" s="1" t="s">
        <v>22</v>
      </c>
      <c r="F14" s="47"/>
      <c r="G14" s="48"/>
      <c r="H14" s="42"/>
      <c r="I14" s="42"/>
      <c r="J14" s="42"/>
      <c r="K14" s="42">
        <f t="shared" ref="K14:K19" si="10">ROUND(T14*0.69,0)</f>
        <v>76306</v>
      </c>
      <c r="L14" s="42"/>
      <c r="M14" s="45">
        <f>$H$27</f>
        <v>0.09</v>
      </c>
      <c r="N14" s="42"/>
      <c r="O14" s="43">
        <f t="shared" ref="O14:O19" si="11">ROUND(T14*0.31,0)</f>
        <v>34283</v>
      </c>
      <c r="P14" s="43"/>
      <c r="Q14" s="46">
        <f t="shared" si="4"/>
        <v>0.09</v>
      </c>
      <c r="R14" s="43"/>
      <c r="S14" s="47"/>
      <c r="T14" s="48">
        <v>110589</v>
      </c>
      <c r="U14" s="49">
        <f t="shared" si="6"/>
        <v>3.98</v>
      </c>
      <c r="V14" s="47">
        <f t="shared" si="0"/>
        <v>440144</v>
      </c>
      <c r="W14" s="50"/>
      <c r="X14" s="51"/>
    </row>
    <row r="15" spans="2:24" ht="37.5" customHeight="1" x14ac:dyDescent="0.15">
      <c r="B15" s="41">
        <v>11</v>
      </c>
      <c r="C15" s="1">
        <f t="shared" si="5"/>
        <v>486</v>
      </c>
      <c r="D15" s="42"/>
      <c r="E15" s="1" t="s">
        <v>22</v>
      </c>
      <c r="F15" s="43"/>
      <c r="G15" s="44"/>
      <c r="H15" s="42"/>
      <c r="I15" s="42"/>
      <c r="J15" s="42"/>
      <c r="K15" s="42">
        <f t="shared" si="10"/>
        <v>58364</v>
      </c>
      <c r="L15" s="42"/>
      <c r="M15" s="45">
        <f t="shared" ref="M15:M19" si="12">$H$27</f>
        <v>0.09</v>
      </c>
      <c r="N15" s="42"/>
      <c r="O15" s="43">
        <f t="shared" si="11"/>
        <v>26221</v>
      </c>
      <c r="P15" s="43"/>
      <c r="Q15" s="46">
        <f t="shared" si="4"/>
        <v>0.09</v>
      </c>
      <c r="R15" s="43"/>
      <c r="S15" s="47"/>
      <c r="T15" s="48">
        <v>84585</v>
      </c>
      <c r="U15" s="49">
        <f t="shared" si="6"/>
        <v>3.98</v>
      </c>
      <c r="V15" s="47">
        <f t="shared" si="0"/>
        <v>336648</v>
      </c>
      <c r="W15" s="50"/>
      <c r="X15" s="51"/>
    </row>
    <row r="16" spans="2:24" ht="37.5" customHeight="1" x14ac:dyDescent="0.15">
      <c r="B16" s="41">
        <v>12</v>
      </c>
      <c r="C16" s="1">
        <f t="shared" si="5"/>
        <v>486</v>
      </c>
      <c r="D16" s="42"/>
      <c r="E16" s="1" t="s">
        <v>22</v>
      </c>
      <c r="F16" s="43"/>
      <c r="G16" s="44"/>
      <c r="H16" s="42"/>
      <c r="I16" s="42"/>
      <c r="J16" s="42"/>
      <c r="K16" s="42">
        <f t="shared" si="10"/>
        <v>66994</v>
      </c>
      <c r="L16" s="42"/>
      <c r="M16" s="45">
        <f t="shared" si="12"/>
        <v>0.09</v>
      </c>
      <c r="N16" s="42"/>
      <c r="O16" s="43">
        <f t="shared" si="11"/>
        <v>30099</v>
      </c>
      <c r="P16" s="43"/>
      <c r="Q16" s="46">
        <f t="shared" si="4"/>
        <v>0.09</v>
      </c>
      <c r="R16" s="43"/>
      <c r="S16" s="47"/>
      <c r="T16" s="48">
        <v>97093</v>
      </c>
      <c r="U16" s="49">
        <f t="shared" si="6"/>
        <v>3.98</v>
      </c>
      <c r="V16" s="47">
        <f t="shared" si="0"/>
        <v>386430</v>
      </c>
      <c r="W16" s="50"/>
      <c r="X16" s="51"/>
    </row>
    <row r="17" spans="2:24" ht="37.5" customHeight="1" x14ac:dyDescent="0.15">
      <c r="B17" s="41">
        <v>1</v>
      </c>
      <c r="C17" s="1">
        <f t="shared" si="5"/>
        <v>486</v>
      </c>
      <c r="D17" s="42"/>
      <c r="E17" s="1" t="s">
        <v>22</v>
      </c>
      <c r="F17" s="43"/>
      <c r="G17" s="44"/>
      <c r="H17" s="42"/>
      <c r="I17" s="42"/>
      <c r="J17" s="42"/>
      <c r="K17" s="42">
        <f t="shared" si="10"/>
        <v>67303</v>
      </c>
      <c r="L17" s="42"/>
      <c r="M17" s="45">
        <f t="shared" si="12"/>
        <v>0.09</v>
      </c>
      <c r="N17" s="42"/>
      <c r="O17" s="43">
        <f t="shared" si="11"/>
        <v>30237</v>
      </c>
      <c r="P17" s="43"/>
      <c r="Q17" s="46">
        <f t="shared" si="4"/>
        <v>0.09</v>
      </c>
      <c r="R17" s="43"/>
      <c r="S17" s="47"/>
      <c r="T17" s="48">
        <v>97540</v>
      </c>
      <c r="U17" s="49">
        <f t="shared" si="6"/>
        <v>3.98</v>
      </c>
      <c r="V17" s="47">
        <f t="shared" si="0"/>
        <v>388209</v>
      </c>
      <c r="W17" s="50"/>
      <c r="X17" s="51"/>
    </row>
    <row r="18" spans="2:24" ht="37.5" customHeight="1" x14ac:dyDescent="0.15">
      <c r="B18" s="41">
        <v>2</v>
      </c>
      <c r="C18" s="1">
        <f t="shared" si="5"/>
        <v>486</v>
      </c>
      <c r="D18" s="42"/>
      <c r="E18" s="1" t="s">
        <v>22</v>
      </c>
      <c r="F18" s="43"/>
      <c r="G18" s="44"/>
      <c r="H18" s="42"/>
      <c r="I18" s="42"/>
      <c r="J18" s="42"/>
      <c r="K18" s="42">
        <f t="shared" si="10"/>
        <v>63857</v>
      </c>
      <c r="L18" s="42"/>
      <c r="M18" s="45">
        <f t="shared" si="12"/>
        <v>0.09</v>
      </c>
      <c r="N18" s="42"/>
      <c r="O18" s="43">
        <f t="shared" si="11"/>
        <v>28690</v>
      </c>
      <c r="P18" s="43"/>
      <c r="Q18" s="46">
        <f t="shared" si="4"/>
        <v>0.09</v>
      </c>
      <c r="R18" s="43"/>
      <c r="S18" s="47"/>
      <c r="T18" s="48">
        <v>92547</v>
      </c>
      <c r="U18" s="49">
        <f t="shared" si="6"/>
        <v>3.98</v>
      </c>
      <c r="V18" s="47">
        <f t="shared" si="0"/>
        <v>368337</v>
      </c>
      <c r="W18" s="50"/>
      <c r="X18" s="51"/>
    </row>
    <row r="19" spans="2:24" ht="37.5" customHeight="1" thickBot="1" x14ac:dyDescent="0.2">
      <c r="B19" s="53">
        <v>3</v>
      </c>
      <c r="C19" s="1">
        <f t="shared" si="5"/>
        <v>486</v>
      </c>
      <c r="D19" s="42"/>
      <c r="E19" s="1" t="s">
        <v>22</v>
      </c>
      <c r="F19" s="43"/>
      <c r="G19" s="54"/>
      <c r="H19" s="55"/>
      <c r="I19" s="55"/>
      <c r="J19" s="55"/>
      <c r="K19" s="42">
        <f t="shared" si="10"/>
        <v>60881</v>
      </c>
      <c r="L19" s="42"/>
      <c r="M19" s="45">
        <f t="shared" si="12"/>
        <v>0.09</v>
      </c>
      <c r="N19" s="42"/>
      <c r="O19" s="43">
        <f t="shared" si="11"/>
        <v>27353</v>
      </c>
      <c r="P19" s="43"/>
      <c r="Q19" s="46">
        <f t="shared" si="4"/>
        <v>0.09</v>
      </c>
      <c r="R19" s="43"/>
      <c r="S19" s="47"/>
      <c r="T19" s="48">
        <v>88234</v>
      </c>
      <c r="U19" s="49">
        <f t="shared" si="6"/>
        <v>3.98</v>
      </c>
      <c r="V19" s="47">
        <f t="shared" si="0"/>
        <v>351171</v>
      </c>
      <c r="W19" s="50"/>
      <c r="X19" s="51"/>
    </row>
    <row r="20" spans="2:24" ht="42.75" customHeight="1" thickTop="1" x14ac:dyDescent="0.15">
      <c r="B20" s="56" t="s">
        <v>12</v>
      </c>
      <c r="C20" s="57"/>
      <c r="D20" s="58"/>
      <c r="E20" s="59"/>
      <c r="F20" s="60"/>
      <c r="G20" s="61">
        <f>ROUNDDOWN(SUM(G8:G19),0)</f>
        <v>287463</v>
      </c>
      <c r="H20" s="62"/>
      <c r="I20" s="62"/>
      <c r="J20" s="63"/>
      <c r="K20" s="63">
        <f>ROUNDDOWN(SUM(K8:K19),0)</f>
        <v>582619</v>
      </c>
      <c r="L20" s="62"/>
      <c r="M20" s="62"/>
      <c r="N20" s="63"/>
      <c r="O20" s="60">
        <f>ROUNDDOWN(SUM(O8:O19),0)</f>
        <v>368079</v>
      </c>
      <c r="P20" s="60"/>
      <c r="Q20" s="60"/>
      <c r="R20" s="60"/>
      <c r="S20" s="64"/>
      <c r="T20" s="65">
        <f>SUM(T8:T19)</f>
        <v>1238161</v>
      </c>
      <c r="U20" s="62"/>
      <c r="V20" s="64">
        <f>SUM(V8:V19)</f>
        <v>4927880</v>
      </c>
      <c r="W20" s="66"/>
      <c r="X20" s="51" t="s">
        <v>20</v>
      </c>
    </row>
    <row r="21" spans="2:24" ht="3.75" customHeight="1" thickBot="1" x14ac:dyDescent="0.2">
      <c r="B21" s="67"/>
      <c r="C21" s="68"/>
      <c r="D21" s="68"/>
      <c r="E21" s="68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</row>
    <row r="22" spans="2:24" ht="39" customHeight="1" thickBot="1" x14ac:dyDescent="0.2">
      <c r="I22" s="70"/>
      <c r="J22" s="70"/>
      <c r="K22" s="70"/>
      <c r="T22" s="71" t="s">
        <v>48</v>
      </c>
      <c r="U22" s="72"/>
      <c r="V22" s="72"/>
      <c r="W22" s="73"/>
    </row>
    <row r="23" spans="2:24" x14ac:dyDescent="0.15">
      <c r="B23" s="3" t="s">
        <v>13</v>
      </c>
      <c r="C23" s="74" t="s">
        <v>23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2:24" x14ac:dyDescent="0.15">
      <c r="C24" s="74" t="s">
        <v>21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</row>
    <row r="25" spans="2:24" x14ac:dyDescent="0.15">
      <c r="C25" s="74" t="s">
        <v>17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</row>
    <row r="26" spans="2:24" ht="13.5" customHeight="1" x14ac:dyDescent="0.15">
      <c r="C26" s="75" t="s">
        <v>36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6"/>
      <c r="U26" s="76"/>
      <c r="V26" s="76"/>
      <c r="W26" s="76"/>
    </row>
    <row r="27" spans="2:24" ht="13.5" customHeight="1" x14ac:dyDescent="0.15">
      <c r="C27" s="3" t="s">
        <v>56</v>
      </c>
      <c r="H27" s="3">
        <v>0.09</v>
      </c>
      <c r="I27" s="3" t="s">
        <v>54</v>
      </c>
      <c r="T27" s="76"/>
      <c r="U27" s="76"/>
      <c r="V27" s="76"/>
      <c r="W27" s="76"/>
    </row>
    <row r="28" spans="2:24" x14ac:dyDescent="0.15">
      <c r="C28" s="74" t="s">
        <v>30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</row>
    <row r="29" spans="2:24" x14ac:dyDescent="0.15">
      <c r="C29" s="3" t="s">
        <v>57</v>
      </c>
      <c r="H29" s="3">
        <v>3.98</v>
      </c>
      <c r="I29" s="3" t="s">
        <v>55</v>
      </c>
    </row>
    <row r="30" spans="2:24" x14ac:dyDescent="0.15">
      <c r="C30" s="74" t="s">
        <v>34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31" spans="2:24" x14ac:dyDescent="0.15">
      <c r="D31" s="3" t="s">
        <v>14</v>
      </c>
      <c r="E31" s="3" t="s">
        <v>16</v>
      </c>
      <c r="F31" s="3" t="s">
        <v>15</v>
      </c>
    </row>
    <row r="32" spans="2:24" x14ac:dyDescent="0.15">
      <c r="E32" s="3" t="s">
        <v>10</v>
      </c>
      <c r="F32" s="3" t="s">
        <v>19</v>
      </c>
    </row>
    <row r="34" spans="20:20" x14ac:dyDescent="0.15">
      <c r="T34" s="70"/>
    </row>
  </sheetData>
  <mergeCells count="22">
    <mergeCell ref="C30:S30"/>
    <mergeCell ref="S5:S6"/>
    <mergeCell ref="G4:R4"/>
    <mergeCell ref="O5:R5"/>
    <mergeCell ref="E5:E6"/>
    <mergeCell ref="F5:F6"/>
    <mergeCell ref="C20:E20"/>
    <mergeCell ref="C23:Q23"/>
    <mergeCell ref="C24:S24"/>
    <mergeCell ref="C25:S25"/>
    <mergeCell ref="C26:S26"/>
    <mergeCell ref="C28:S28"/>
    <mergeCell ref="B4:B7"/>
    <mergeCell ref="T22:V22"/>
    <mergeCell ref="T4:V4"/>
    <mergeCell ref="T5:V5"/>
    <mergeCell ref="G5:J5"/>
    <mergeCell ref="K5:N5"/>
    <mergeCell ref="D5:D6"/>
    <mergeCell ref="C4:F4"/>
    <mergeCell ref="C5:C6"/>
    <mergeCell ref="W4:W6"/>
  </mergeCells>
  <phoneticPr fontId="2"/>
  <pageMargins left="0.37" right="0.34" top="0.98399999999999999" bottom="0.8" header="0.51200000000000001" footer="0.51200000000000001"/>
  <pageSetup paperSize="9"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算定書</vt:lpstr>
      <vt:lpstr>算定書!Print_Area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kyoubun2023-05</cp:lastModifiedBy>
  <cp:lastPrinted>2025-12-11T05:02:39Z</cp:lastPrinted>
  <dcterms:created xsi:type="dcterms:W3CDTF">2003-06-24T10:11:33Z</dcterms:created>
  <dcterms:modified xsi:type="dcterms:W3CDTF">2026-01-07T00:34:33Z</dcterms:modified>
</cp:coreProperties>
</file>